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OI Calculator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<sst xmlns="http://schemas.openxmlformats.org/spreadsheetml/2006/main" count="49" uniqueCount="43">
  <si>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VerifyGN  —  Profile Inspection ROI Calculator</t>
  </si>
  <si>
    <t xml:space="preserve">Inline profile &amp; dimensional checking for roll-formed sections / tubes   ·   edit the blue cells; defaults are illustrative</t>
  </si>
  <si>
    <t xml:space="preserve">1  ·  INPUTS  (edit blue cells)</t>
  </si>
  <si>
    <t xml:space="preserve">KEY RESULTS</t>
  </si>
  <si>
    <t xml:space="preserve">Annual production volume (parts / year)</t>
  </si>
  <si>
    <t xml:space="preserve">parts</t>
  </si>
  <si>
    <t xml:space="preserve">Net annual saving</t>
  </si>
  <si>
    <t xml:space="preserve">Average value per part (₹)</t>
  </si>
  <si>
    <t xml:space="preserve">Payback period</t>
  </si>
  <si>
    <t xml:space="preserve">Current profile-related scrap rate</t>
  </si>
  <si>
    <t xml:space="preserve">Net benefit over horizon</t>
  </si>
  <si>
    <t xml:space="preserve">Achievable scrap rate with VerifyGN</t>
  </si>
  <si>
    <t xml:space="preserve">ROI over horizon</t>
  </si>
  <si>
    <t xml:space="preserve">Current rework rate</t>
  </si>
  <si>
    <t xml:space="preserve">Achievable rework rate</t>
  </si>
  <si>
    <t xml:space="preserve">Rework cost per part (₹)</t>
  </si>
  <si>
    <t xml:space="preserve">Inspectors removed from manual profile QC</t>
  </si>
  <si>
    <t xml:space="preserve">people</t>
  </si>
  <si>
    <t xml:space="preserve">Loaded cost per inspector (₹ / year)</t>
  </si>
  <si>
    <t xml:space="preserve">Customer escape / chargeback events — before</t>
  </si>
  <si>
    <t xml:space="preserve">per year</t>
  </si>
  <si>
    <t xml:space="preserve">Customer escape / chargeback events — after</t>
  </si>
  <si>
    <t xml:space="preserve">Cost per escape / chargeback (₹)</t>
  </si>
  <si>
    <t xml:space="preserve">System investment — capex (₹)</t>
  </si>
  <si>
    <t xml:space="preserve">Annual system running cost (₹ / year)</t>
  </si>
  <si>
    <t xml:space="preserve">Analysis horizon (years)</t>
  </si>
  <si>
    <t xml:space="preserve">years</t>
  </si>
  <si>
    <t xml:space="preserve">2  ·  ANNUAL SAVINGS</t>
  </si>
  <si>
    <t xml:space="preserve">Scrap reduction</t>
  </si>
  <si>
    <t xml:space="preserve">Rework reduction</t>
  </si>
  <si>
    <t xml:space="preserve">Inspection labour freed</t>
  </si>
  <si>
    <t xml:space="preserve">Escape / chargeback avoidance</t>
  </si>
  <si>
    <t xml:space="preserve">Gross annual saving</t>
  </si>
  <si>
    <t xml:space="preserve">Less: annual system running cost</t>
  </si>
  <si>
    <t xml:space="preserve">3  ·  RETURNS</t>
  </si>
  <si>
    <t xml:space="preserve">System investment (capex)</t>
  </si>
  <si>
    <t xml:space="preserve">5-year NPV @ discount</t>
  </si>
  <si>
    <t xml:space="preserve">Discount rate (for NPV)</t>
  </si>
  <si>
    <t xml:space="preserve">4  ·  CUMULATIVE CASH FLOW</t>
  </si>
  <si>
    <t xml:space="preserve">Year</t>
  </si>
  <si>
    <t xml:space="preserve">Annual cash flow</t>
  </si>
  <si>
    <t xml:space="preserve">Cumulative</t>
  </si>
  <si>
    <t xml:space="preserve">Note: defaults are illustrative placeholders. Replace the blue input cells with the prospect's actual figures.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</si>
</sst>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"/>
    <numFmt numFmtId="166" formatCode="\₹#,##0;&quot;(₹&quot;#,##0\);\-"/>
    <numFmt numFmtId="167" formatCode="0.0&quot; mo&quot;"/>
    <numFmt numFmtId="168" formatCode="0.0%"/>
    <numFmt numFmtId="169" formatCode="0.0"/>
    <numFmt numFmtId="170" formatCode="0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9"/>
      <color rgb="FF555555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sz val="9"/>
      <color rgb="FF7E8794"/>
      <name val="Arial"/>
      <family val="0"/>
      <charset val="1"/>
    </font>
    <font>
      <b val="true"/>
      <sz val="12"/>
      <color rgb="FF1E6B38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i val="true"/>
      <sz val="9"/>
      <color rgb="FF7E8794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1B3C97"/>
        <bgColor rgb="FF003366"/>
      </patternFill>
    </fill>
    <fill>
      <patternFill patternType="solid">
        <fgColor rgb="FF1E6B38"/>
        <bgColor rgb="FF008080"/>
      </patternFill>
    </fill>
    <fill>
      <patternFill patternType="solid">
        <fgColor rgb="FFFFFFFF"/>
        <bgColor rgb="FFF4F6FA"/>
      </patternFill>
    </fill>
    <fill>
      <patternFill patternType="solid">
        <fgColor rgb="FFF4F6FA"/>
        <bgColor rgb="FFEAF0FC"/>
      </patternFill>
    </fill>
    <fill>
      <patternFill patternType="solid">
        <fgColor rgb="FFE8F7EE"/>
        <bgColor rgb="FFEAF0FC"/>
      </patternFill>
    </fill>
    <fill>
      <patternFill patternType="solid">
        <fgColor rgb="FFFFF6CC"/>
        <bgColor rgb="FFF4F6FA"/>
      </patternFill>
    </fill>
    <fill>
      <patternFill patternType="solid">
        <fgColor rgb="FFEAF0FC"/>
        <bgColor rgb="FFE8F7EE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CE1EA"/>
      </left>
      <right style="thin">
        <color rgb="FFDCE1EA"/>
      </right>
      <top style="thin">
        <color rgb="FFDCE1EA"/>
      </top>
      <bottom style="thin">
        <color rgb="FFDCE1EA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8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8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8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8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8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13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3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3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3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E6B38"/>
      <rgbColor rgb="FF000080"/>
      <rgbColor rgb="FF808000"/>
      <rgbColor rgb="FF800080"/>
      <rgbColor rgb="FF008080"/>
      <rgbColor rgb="FFC0C0C0"/>
      <rgbColor rgb="FF878787"/>
      <rgbColor rgb="FF9999FF"/>
      <rgbColor rgb="FF993366"/>
      <rgbColor rgb="FFFFF6CC"/>
      <rgbColor rgb="FFE8F7EE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0FC"/>
      <rgbColor rgb="FFDCE1EA"/>
      <rgbColor rgb="FFF4F6FA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A7EBB"/>
      <rgbColor rgb="FF7E8794"/>
      <rgbColor rgb="FF003366"/>
      <rgbColor rgb="FF339966"/>
      <rgbColor rgb="FF003300"/>
      <rgbColor rgb="FF333300"/>
      <rgbColor rgb="FF993300"/>
      <rgbColor rgb="FF993366"/>
      <rgbColor rgb="FF1B3C97"/>
      <rgbColor rgb="FF55555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Cumulative cash flow (₹)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'ROI Calculator'!E41</c:f>
              <c:strCache>
                <c:ptCount val="1"/>
                <c:pt idx="0">
                  <c:v>Cumulative</c:v>
                </c:pt>
              </c:strCache>
            </c:strRef>
          </c:tx>
          <c:spPr>
            <a:solidFill>
              <a:srgbClr val="4a7ebb"/>
            </a:solidFill>
            <a:ln w="2844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'ROI Calculator'!$C$42:$C$47</c:f>
              <c:strCach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strCache>
            </c:strRef>
          </c:cat>
          <c:val>
            <c:numRef>
              <c:f>'ROI Calculator'!$E$42:$E$47</c:f>
              <c:numCache>
                <c:formatCode>\₹#,##0;"(₹"#,##0\);\-</c:formatCode>
                <c:ptCount val="6"/>
                <c:pt idx="0">
                  <c:v>-1500000</c:v>
                </c:pt>
                <c:pt idx="1">
                  <c:v>847000</c:v>
                </c:pt>
                <c:pt idx="2">
                  <c:v>3194000</c:v>
                </c:pt>
                <c:pt idx="3">
                  <c:v>5541000</c:v>
                </c:pt>
                <c:pt idx="4">
                  <c:v>7888000</c:v>
                </c:pt>
                <c:pt idx="5">
                  <c:v>10235000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50551392"/>
        <c:axId val="19756291"/>
      </c:lineChart>
      <c:catAx>
        <c:axId val="5055139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19756291"/>
        <c:crosses val="autoZero"/>
        <c:auto val="1"/>
        <c:lblAlgn val="ctr"/>
        <c:lblOffset val="100"/>
        <c:noMultiLvlLbl val="0"/>
      </c:catAx>
      <c:valAx>
        <c:axId val="1975629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₹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₹#,##0;&quot;(₹&quot;#,##0\);\-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50551392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10</xdr:row>
      <xdr:rowOff>0</xdr:rowOff>
    </xdr:from>
    <xdr:to>
      <xdr:col>11</xdr:col>
      <xdr:colOff>96120</xdr:colOff>
      <xdr:row>22</xdr:row>
      <xdr:rowOff>176760</xdr:rowOff>
    </xdr:to>
    <xdr:graphicFrame>
      <xdr:nvGraphicFramePr>
        <xdr:cNvPr id="0" name="Chart 1"/>
        <xdr:cNvGraphicFramePr/>
      </xdr:nvGraphicFramePr>
      <xdr:xfrm>
        <a:off x="6379200" y="2152800"/>
        <a:ext cx="4679640" cy="251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909000</xdr:colOff>
      <xdr:row>1</xdr:row>
      <xdr:rowOff>56880</xdr:rowOff>
    </xdr:to>
    <xdr:pic>
      <xdr:nvPicPr>
        <xdr:cNvPr id="1" name="Image 2" descr="Picture"/>
        <xdr:cNvPicPr/>
      </xdr:nvPicPr>
      <xdr:blipFill>
        <a:blip r:embed="rId2"/>
        <a:stretch/>
      </xdr:blipFill>
      <xdr:spPr>
        <a:xfrm>
          <a:off x="0" y="0"/>
          <a:ext cx="1085400" cy="4377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H4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.5"/>
    <col collapsed="false" customWidth="true" hidden="false" outlineLevel="0" max="2" min="2" style="0" width="44"/>
    <col collapsed="false" customWidth="true" hidden="false" outlineLevel="0" max="3" min="3" style="0" width="6"/>
    <col collapsed="false" customWidth="true" hidden="false" outlineLevel="0" max="4" min="4" style="0" width="15"/>
    <col collapsed="false" customWidth="true" hidden="false" outlineLevel="0" max="5" min="5" style="0" width="20"/>
    <col collapsed="false" customWidth="true" hidden="false" outlineLevel="0" max="6" min="6" style="0" width="3"/>
    <col collapsed="false" customWidth="true" hidden="false" outlineLevel="0" max="7" min="7" style="0" width="24"/>
    <col collapsed="false" customWidth="true" hidden="false" outlineLevel="0" max="8" min="8" style="0" width="15"/>
  </cols>
  <sheetData>
    <row r="1" customFormat="false" ht="30" hidden="false" customHeight="true" outlineLevel="0" collapsed="false">
      <c r="B1" s="1" t="s">
        <v>0</v>
      </c>
      <c r="C1" s="1"/>
      <c r="D1" s="1"/>
      <c r="E1" s="1"/>
      <c r="F1" s="1"/>
      <c r="G1" s="1"/>
      <c r="H1" s="1"/>
    </row>
    <row r="2" customFormat="false" ht="15" hidden="false" customHeight="false" outlineLevel="0" collapsed="false">
      <c r="B2" s="2" t="s">
        <v>1</v>
      </c>
      <c r="C2" s="2"/>
      <c r="D2" s="2"/>
      <c r="E2" s="2"/>
      <c r="F2" s="2"/>
      <c r="G2" s="2"/>
      <c r="H2" s="2"/>
    </row>
    <row r="4" customFormat="false" ht="19.5" hidden="false" customHeight="true" outlineLevel="0" collapsed="false">
      <c r="B4" s="3" t="s">
        <v>2</v>
      </c>
      <c r="C4" s="3"/>
      <c r="D4" s="3"/>
      <c r="E4" s="3"/>
      <c r="G4" s="4" t="s">
        <v>3</v>
      </c>
      <c r="H4" s="5"/>
    </row>
    <row r="5" customFormat="false" ht="15" hidden="false" customHeight="false" outlineLevel="0" collapsed="false">
      <c r="B5" s="6" t="s">
        <v>4</v>
      </c>
      <c r="D5" s="7" t="n">
        <v>800000</v>
      </c>
      <c r="E5" s="8" t="s">
        <v>5</v>
      </c>
      <c r="G5" s="9" t="s">
        <v>6</v>
      </c>
      <c r="H5" s="10" t="n">
        <f aca="false">D28</f>
        <v>2347000</v>
      </c>
    </row>
    <row r="6" customFormat="false" ht="15" hidden="false" customHeight="false" outlineLevel="0" collapsed="false">
      <c r="B6" s="6" t="s">
        <v>7</v>
      </c>
      <c r="D6" s="11" t="n">
        <v>120</v>
      </c>
      <c r="G6" s="9" t="s">
        <v>8</v>
      </c>
      <c r="H6" s="12" t="n">
        <f aca="false">D33</f>
        <v>7.66936514699617</v>
      </c>
    </row>
    <row r="7" customFormat="false" ht="15" hidden="false" customHeight="false" outlineLevel="0" collapsed="false">
      <c r="B7" s="6" t="s">
        <v>9</v>
      </c>
      <c r="D7" s="13" t="n">
        <v>0.018</v>
      </c>
      <c r="G7" s="9" t="s">
        <v>10</v>
      </c>
      <c r="H7" s="10" t="n">
        <f aca="false">D34</f>
        <v>5541000</v>
      </c>
    </row>
    <row r="8" customFormat="false" ht="15" hidden="false" customHeight="false" outlineLevel="0" collapsed="false">
      <c r="B8" s="6" t="s">
        <v>11</v>
      </c>
      <c r="D8" s="13" t="n">
        <v>0.006</v>
      </c>
      <c r="G8" s="9" t="s">
        <v>12</v>
      </c>
      <c r="H8" s="14" t="n">
        <f aca="false">D35</f>
        <v>3.694</v>
      </c>
    </row>
    <row r="9" customFormat="false" ht="15" hidden="false" customHeight="false" outlineLevel="0" collapsed="false">
      <c r="B9" s="6" t="s">
        <v>13</v>
      </c>
      <c r="D9" s="15" t="n">
        <v>0.015</v>
      </c>
    </row>
    <row r="10" customFormat="false" ht="15" hidden="false" customHeight="false" outlineLevel="0" collapsed="false">
      <c r="B10" s="6" t="s">
        <v>14</v>
      </c>
      <c r="D10" s="15" t="n">
        <v>0.005</v>
      </c>
    </row>
    <row r="11" customFormat="false" ht="15" hidden="false" customHeight="false" outlineLevel="0" collapsed="false">
      <c r="B11" s="6" t="s">
        <v>15</v>
      </c>
      <c r="D11" s="11" t="n">
        <v>35</v>
      </c>
    </row>
    <row r="12" customFormat="false" ht="15" hidden="false" customHeight="false" outlineLevel="0" collapsed="false">
      <c r="B12" s="6" t="s">
        <v>16</v>
      </c>
      <c r="D12" s="16" t="n">
        <v>2</v>
      </c>
      <c r="E12" s="8" t="s">
        <v>17</v>
      </c>
    </row>
    <row r="13" customFormat="false" ht="15" hidden="false" customHeight="false" outlineLevel="0" collapsed="false">
      <c r="B13" s="6" t="s">
        <v>18</v>
      </c>
      <c r="D13" s="11" t="n">
        <v>320000</v>
      </c>
    </row>
    <row r="14" customFormat="false" ht="15" hidden="false" customHeight="false" outlineLevel="0" collapsed="false">
      <c r="B14" s="6" t="s">
        <v>19</v>
      </c>
      <c r="D14" s="16" t="n">
        <v>2</v>
      </c>
      <c r="E14" s="8" t="s">
        <v>20</v>
      </c>
    </row>
    <row r="15" customFormat="false" ht="15" hidden="false" customHeight="false" outlineLevel="0" collapsed="false">
      <c r="B15" s="6" t="s">
        <v>21</v>
      </c>
      <c r="D15" s="17" t="n">
        <v>0.3</v>
      </c>
      <c r="E15" s="8" t="s">
        <v>20</v>
      </c>
    </row>
    <row r="16" customFormat="false" ht="15" hidden="false" customHeight="false" outlineLevel="0" collapsed="false">
      <c r="B16" s="6" t="s">
        <v>22</v>
      </c>
      <c r="D16" s="11" t="n">
        <v>250000</v>
      </c>
    </row>
    <row r="17" customFormat="false" ht="15" hidden="false" customHeight="false" outlineLevel="0" collapsed="false">
      <c r="B17" s="6" t="s">
        <v>23</v>
      </c>
      <c r="D17" s="18" t="n">
        <v>1500000</v>
      </c>
    </row>
    <row r="18" customFormat="false" ht="15" hidden="false" customHeight="false" outlineLevel="0" collapsed="false">
      <c r="B18" s="6" t="s">
        <v>24</v>
      </c>
      <c r="D18" s="11" t="n">
        <v>150000</v>
      </c>
    </row>
    <row r="19" customFormat="false" ht="15" hidden="false" customHeight="false" outlineLevel="0" collapsed="false">
      <c r="B19" s="6" t="s">
        <v>25</v>
      </c>
      <c r="D19" s="19" t="n">
        <v>3</v>
      </c>
      <c r="E19" s="8" t="s">
        <v>26</v>
      </c>
    </row>
    <row r="21" customFormat="false" ht="19.5" hidden="false" customHeight="true" outlineLevel="0" collapsed="false">
      <c r="B21" s="3" t="s">
        <v>27</v>
      </c>
      <c r="C21" s="3"/>
      <c r="D21" s="3"/>
      <c r="E21" s="3"/>
    </row>
    <row r="22" customFormat="false" ht="15" hidden="false" customHeight="false" outlineLevel="0" collapsed="false">
      <c r="B22" s="6" t="s">
        <v>28</v>
      </c>
      <c r="D22" s="20" t="n">
        <f aca="false">D5*(D7-D8)*D6</f>
        <v>1152000</v>
      </c>
    </row>
    <row r="23" customFormat="false" ht="15" hidden="false" customHeight="false" outlineLevel="0" collapsed="false">
      <c r="B23" s="6" t="s">
        <v>29</v>
      </c>
      <c r="D23" s="20" t="n">
        <f aca="false">D5*(D9-D10)*D11</f>
        <v>280000</v>
      </c>
    </row>
    <row r="24" customFormat="false" ht="15" hidden="false" customHeight="false" outlineLevel="0" collapsed="false">
      <c r="B24" s="6" t="s">
        <v>30</v>
      </c>
      <c r="D24" s="20" t="n">
        <f aca="false">D12*D13</f>
        <v>640000</v>
      </c>
    </row>
    <row r="25" customFormat="false" ht="15" hidden="false" customHeight="false" outlineLevel="0" collapsed="false">
      <c r="B25" s="6" t="s">
        <v>31</v>
      </c>
      <c r="D25" s="20" t="n">
        <f aca="false">(D14-D15)*D16</f>
        <v>425000</v>
      </c>
    </row>
    <row r="26" customFormat="false" ht="15" hidden="false" customHeight="false" outlineLevel="0" collapsed="false">
      <c r="B26" s="21" t="s">
        <v>32</v>
      </c>
      <c r="D26" s="22" t="n">
        <f aca="false">SUM(D22:D25)</f>
        <v>2497000</v>
      </c>
    </row>
    <row r="27" customFormat="false" ht="15" hidden="false" customHeight="false" outlineLevel="0" collapsed="false">
      <c r="B27" s="6" t="s">
        <v>33</v>
      </c>
      <c r="D27" s="20" t="n">
        <f aca="false">-D18</f>
        <v>-150000</v>
      </c>
    </row>
    <row r="28" customFormat="false" ht="15" hidden="false" customHeight="false" outlineLevel="0" collapsed="false">
      <c r="B28" s="21" t="s">
        <v>6</v>
      </c>
      <c r="D28" s="23" t="n">
        <f aca="false">D26+D27</f>
        <v>2347000</v>
      </c>
    </row>
    <row r="30" customFormat="false" ht="19.5" hidden="false" customHeight="true" outlineLevel="0" collapsed="false">
      <c r="B30" s="3" t="s">
        <v>34</v>
      </c>
      <c r="C30" s="3"/>
      <c r="D30" s="3"/>
      <c r="E30" s="3"/>
    </row>
    <row r="31" customFormat="false" ht="15" hidden="false" customHeight="false" outlineLevel="0" collapsed="false">
      <c r="B31" s="6" t="s">
        <v>35</v>
      </c>
      <c r="D31" s="20" t="n">
        <f aca="false">D17</f>
        <v>1500000</v>
      </c>
    </row>
    <row r="32" customFormat="false" ht="15" hidden="false" customHeight="false" outlineLevel="0" collapsed="false">
      <c r="B32" s="6" t="s">
        <v>6</v>
      </c>
      <c r="D32" s="20" t="n">
        <f aca="false">D28</f>
        <v>2347000</v>
      </c>
    </row>
    <row r="33" customFormat="false" ht="15" hidden="false" customHeight="false" outlineLevel="0" collapsed="false">
      <c r="B33" s="21" t="s">
        <v>8</v>
      </c>
      <c r="D33" s="24" t="n">
        <f aca="false">IF(D28&gt;0,D31/D28*12,"n/a")</f>
        <v>7.66936514699617</v>
      </c>
    </row>
    <row r="34" customFormat="false" ht="15" hidden="false" customHeight="false" outlineLevel="0" collapsed="false">
      <c r="B34" s="21" t="s">
        <v>10</v>
      </c>
      <c r="D34" s="25" t="n">
        <f aca="false">D28*D19-D31</f>
        <v>5541000</v>
      </c>
    </row>
    <row r="35" customFormat="false" ht="15" hidden="false" customHeight="false" outlineLevel="0" collapsed="false">
      <c r="B35" s="21" t="s">
        <v>12</v>
      </c>
      <c r="D35" s="26" t="n">
        <f aca="false">IF(D31&gt;0,(D28*D19-D31)/D31,"n/a")</f>
        <v>3.694</v>
      </c>
    </row>
    <row r="36" customFormat="false" ht="15" hidden="false" customHeight="false" outlineLevel="0" collapsed="false">
      <c r="B36" s="6" t="s">
        <v>36</v>
      </c>
      <c r="D36" s="20" t="n">
        <f aca="false">NPV(D37,D43:D47)+D42</f>
        <v>6960409.74690373</v>
      </c>
    </row>
    <row r="37" customFormat="false" ht="15" hidden="false" customHeight="false" outlineLevel="0" collapsed="false">
      <c r="B37" s="6" t="s">
        <v>37</v>
      </c>
      <c r="D37" s="15" t="n">
        <v>0.12</v>
      </c>
    </row>
    <row r="40" customFormat="false" ht="19.5" hidden="false" customHeight="true" outlineLevel="0" collapsed="false">
      <c r="B40" s="3" t="s">
        <v>38</v>
      </c>
      <c r="C40" s="3"/>
      <c r="D40" s="3"/>
      <c r="E40" s="3"/>
    </row>
    <row r="41" customFormat="false" ht="27.75" hidden="false" customHeight="true" outlineLevel="0" collapsed="false">
      <c r="C41" s="27" t="s">
        <v>39</v>
      </c>
      <c r="D41" s="28" t="s">
        <v>40</v>
      </c>
      <c r="E41" s="27" t="s">
        <v>41</v>
      </c>
    </row>
    <row r="42" customFormat="false" ht="15" hidden="false" customHeight="false" outlineLevel="0" collapsed="false">
      <c r="C42" s="29" t="n">
        <v>0</v>
      </c>
      <c r="D42" s="30" t="n">
        <f aca="false">-D17</f>
        <v>-1500000</v>
      </c>
      <c r="E42" s="30" t="n">
        <f aca="false">D42</f>
        <v>-1500000</v>
      </c>
    </row>
    <row r="43" customFormat="false" ht="15" hidden="false" customHeight="false" outlineLevel="0" collapsed="false">
      <c r="C43" s="29" t="n">
        <v>1</v>
      </c>
      <c r="D43" s="30" t="n">
        <f aca="false">$D$28</f>
        <v>2347000</v>
      </c>
      <c r="E43" s="30" t="n">
        <f aca="false">E42+D43</f>
        <v>847000</v>
      </c>
    </row>
    <row r="44" customFormat="false" ht="15" hidden="false" customHeight="false" outlineLevel="0" collapsed="false">
      <c r="C44" s="29" t="n">
        <v>2</v>
      </c>
      <c r="D44" s="30" t="n">
        <f aca="false">$D$28</f>
        <v>2347000</v>
      </c>
      <c r="E44" s="30" t="n">
        <f aca="false">E43+D44</f>
        <v>3194000</v>
      </c>
    </row>
    <row r="45" customFormat="false" ht="15" hidden="false" customHeight="false" outlineLevel="0" collapsed="false">
      <c r="C45" s="29" t="n">
        <v>3</v>
      </c>
      <c r="D45" s="30" t="n">
        <f aca="false">$D$28</f>
        <v>2347000</v>
      </c>
      <c r="E45" s="30" t="n">
        <f aca="false">E44+D45</f>
        <v>5541000</v>
      </c>
    </row>
    <row r="46" customFormat="false" ht="15" hidden="false" customHeight="false" outlineLevel="0" collapsed="false">
      <c r="C46" s="29" t="n">
        <v>4</v>
      </c>
      <c r="D46" s="30" t="n">
        <f aca="false">$D$28</f>
        <v>2347000</v>
      </c>
      <c r="E46" s="30" t="n">
        <f aca="false">E45+D46</f>
        <v>7888000</v>
      </c>
    </row>
    <row r="47" customFormat="false" ht="15" hidden="false" customHeight="false" outlineLevel="0" collapsed="false">
      <c r="C47" s="29" t="n">
        <v>5</v>
      </c>
      <c r="D47" s="30" t="n">
        <f aca="false">$D$28</f>
        <v>2347000</v>
      </c>
      <c r="E47" s="30" t="n">
        <f aca="false">E46+D47</f>
        <v>10235000</v>
      </c>
    </row>
    <row r="49" customFormat="false" ht="15" hidden="false" customHeight="false" outlineLevel="0" collapsed="false">
      <c r="B49" s="31" t="s">
        <v>42</v>
      </c>
    </row>
  </sheetData>
  <mergeCells count="6">
    <mergeCell ref="B1:H1"/>
    <mergeCell ref="B2:H2"/>
    <mergeCell ref="B4:E4"/>
    <mergeCell ref="B21:E21"/>
    <mergeCell ref="B30:E30"/>
    <mergeCell ref="B40:E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2026-06-12T12:05:34Z</dcterms:created>
  <dc:creator>openpyxl</dc:creator>
  <dc:description/>
  <dc:language>en-US</dc:language>
  <cp:lastModifiedBy/>
  <dcterms:modified xsi:type="dcterms:W3CDTF">2026-06-12T12:05:35Z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